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8070" activeTab="0"/>
  </bookViews>
  <sheets>
    <sheet name="zal nr 11" sheetId="1" r:id="rId1"/>
  </sheets>
  <definedNames>
    <definedName name="_xlnm.Print_Area" localSheetId="0">'zal nr 11'!$A$1:$L$67</definedName>
    <definedName name="_xlnm.Print_Titles" localSheetId="0">'zal nr 11'!$7:$7</definedName>
  </definedNames>
  <calcPr fullCalcOnLoad="1"/>
</workbook>
</file>

<file path=xl/sharedStrings.xml><?xml version="1.0" encoding="utf-8"?>
<sst xmlns="http://schemas.openxmlformats.org/spreadsheetml/2006/main" count="72" uniqueCount="72">
  <si>
    <t>2005 r.</t>
  </si>
  <si>
    <t>Lp.</t>
  </si>
  <si>
    <t>Wyszczególnienie</t>
  </si>
  <si>
    <t>Wykonanie</t>
  </si>
  <si>
    <t>Przewidywane wykonanie</t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</si>
  <si>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</si>
  <si>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</si>
  <si>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  w zł  </t>
  </si>
  <si>
    <t>2006 r.</t>
  </si>
  <si>
    <t>E. UMORZENIE POŻYCZKI</t>
  </si>
  <si>
    <t>F. DŁUG NA KONIEC ROKU:</t>
  </si>
  <si>
    <t>H. OBCIĄŻENIE ROCZNE BUDŻETU
   z tytułu spłaty zadłużenia - z tego:</t>
  </si>
  <si>
    <t>2007 r.</t>
  </si>
  <si>
    <t xml:space="preserve">2004 r. 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</si>
  <si>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</si>
  <si>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</si>
  <si>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</si>
  <si>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</si>
  <si>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 a) kredyty,</t>
  </si>
  <si>
    <t xml:space="preserve">      b) pożyczki,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</si>
  <si>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</si>
  <si>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</si>
  <si>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</si>
  <si>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</si>
  <si>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</si>
  <si>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</si>
  <si>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</si>
  <si>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</si>
  <si>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</si>
  <si>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</si>
  <si>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</si>
  <si>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</si>
  <si>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</si>
  <si>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D14. papiery wartościowe
w tym:</t>
  </si>
  <si>
    <t>D16. prywatyzacja majątku jst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</si>
  <si>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</si>
  <si>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</si>
  <si>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>D22. pożyczki</t>
  </si>
  <si>
    <t>D23. lokaty w bankach</t>
  </si>
  <si>
    <t>D24. wykup papierów wartościowych
w tym:</t>
  </si>
  <si>
    <t>D25. wykup obligacji samorządowych
w tym:</t>
  </si>
  <si>
    <t>D26. inne cele</t>
  </si>
  <si>
    <t xml:space="preserve"> </t>
  </si>
  <si>
    <t xml:space="preserve"> 4) wykup papierów wartościowych
     wyemitowanych przez j.s.t.,</t>
  </si>
  <si>
    <t xml:space="preserve">     c) wykup papierów wartościowych.</t>
  </si>
  <si>
    <t xml:space="preserve">      c) emitowane papiery wartościowe.</t>
  </si>
  <si>
    <r>
      <t xml:space="preserve"> 4) przyjęte depozyty</t>
    </r>
    <r>
      <rPr>
        <b/>
        <vertAlign val="superscript"/>
        <sz val="10"/>
        <rFont val="Arial CE"/>
        <family val="2"/>
      </rPr>
      <t>2)</t>
    </r>
    <r>
      <rPr>
        <b/>
        <sz val="10"/>
        <rFont val="Arial CE"/>
        <family val="2"/>
      </rPr>
      <t>,</t>
    </r>
  </si>
  <si>
    <t xml:space="preserve"> 6) zobowiązania związane z przyrzeczonymi 
      środkami z funduszy strukturalnych oraz 
      Funduszu Spójności Unii Europejskiej:    </t>
  </si>
  <si>
    <r>
      <t>G. Wska</t>
    </r>
    <r>
      <rPr>
        <b/>
        <sz val="10"/>
        <color indexed="8"/>
        <rFont val="Arial"/>
        <family val="2"/>
      </rPr>
      <t>ź</t>
    </r>
    <r>
      <rPr>
        <b/>
        <sz val="10"/>
        <color indexed="8"/>
        <rFont val="Arial CE"/>
        <family val="2"/>
      </rPr>
      <t>nik łącznego d</t>
    </r>
    <r>
      <rPr>
        <b/>
        <sz val="10"/>
        <color indexed="8"/>
        <rFont val="Arial"/>
        <family val="2"/>
      </rPr>
      <t>ł</t>
    </r>
    <r>
      <rPr>
        <b/>
        <sz val="10"/>
        <color indexed="8"/>
        <rFont val="Arial CE"/>
        <family val="2"/>
      </rPr>
      <t>ugu do dochodu 
     (poz.33 / poz.1) %</t>
    </r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</si>
  <si>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0"/>
        <rFont val="Arial CE"/>
        <family val="2"/>
      </rPr>
      <t xml:space="preserve"> ((poz.44 (-) poz. 49) / poz.1) %</t>
    </r>
  </si>
  <si>
    <t xml:space="preserve">            D2111. pożyczek na prefinansowanie programów i projektów finansowanych z udziałem środków pochodzących z funduszy                strukturalnych i Funduszu Spójności, trzymanych z budżetu państwa</t>
  </si>
  <si>
    <t xml:space="preserve">   a) wynikające z ustaw i orzeczeń sądów lub ostatecznych decyzji administracyjnych, </t>
  </si>
  <si>
    <r>
      <t>G1. Wska</t>
    </r>
    <r>
      <rPr>
        <b/>
        <sz val="10"/>
        <color indexed="8"/>
        <rFont val="Arial"/>
        <family val="2"/>
      </rPr>
      <t>ź</t>
    </r>
    <r>
      <rPr>
        <b/>
        <sz val="10"/>
        <color indexed="8"/>
        <rFont val="Arial CE"/>
        <family val="2"/>
      </rPr>
      <t>nik d</t>
    </r>
    <r>
      <rPr>
        <b/>
        <sz val="10"/>
        <color indexed="8"/>
        <rFont val="Arial"/>
        <family val="2"/>
      </rPr>
      <t>ł</t>
    </r>
    <r>
      <rPr>
        <b/>
        <sz val="10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 xml:space="preserve">(bez poz. 41) </t>
    </r>
    <r>
      <rPr>
        <b/>
        <sz val="10"/>
        <color indexed="8"/>
        <rFont val="Arial CE"/>
        <family val="2"/>
      </rPr>
      <t>(poz.33 (-) poz. 41) / poz.1) %</t>
    </r>
  </si>
  <si>
    <t xml:space="preserve"> 5) spłaty zobowiązań związanych z przyrzeczonymi środkami z funduszy  strukturalnych oraz Funduszu Spójności Unii Europejskiej:</t>
  </si>
  <si>
    <t>I. Wskaźnik rocznej spłaty łącznego zadłużenia do dochodu  (poz.44 / poz.1) %</t>
  </si>
  <si>
    <t xml:space="preserve">   D211. na realizację programów i projektów realizowanych z udziałem środków pochodzących z funduszy strukturalnych i Funduszu Spójności UE, w tym:</t>
  </si>
  <si>
    <t xml:space="preserve">     D151. na realizację programów i projektów realizowanych z udziałem środków pochodzących z funduszy strukturalnych i Funduszu Spójności UE</t>
  </si>
  <si>
    <t>D15. obligacje jednostek samorządowych oraz związków komunalnych w tym:</t>
  </si>
  <si>
    <t xml:space="preserve">     D141. na realizację programów i projektów realizowanych z udziałem środków pochodzących z funduszy strukturalnych i Funduszu Spójności UE</t>
  </si>
  <si>
    <t>D1111. pożyczki na prefinansowanie programów i projektów finansowanych z udziałem środków pochodzących z funduszy strukturalnych i Funduszu Spójności, otrzymane z budżetu państwa</t>
  </si>
  <si>
    <t>D111. na realizację programów i projektów realizowanych z udziałem środków pochodzących z funduszy strukturalnych i Funduszu Spójności UE, w tym:</t>
  </si>
  <si>
    <t>D11. kredyty i pożyczki,  w tym:</t>
  </si>
  <si>
    <r>
      <t xml:space="preserve">D1. Przychody ogółem, </t>
    </r>
    <r>
      <rPr>
        <sz val="10"/>
        <rFont val="Arial CE"/>
        <family val="2"/>
      </rPr>
      <t>z tego:</t>
    </r>
  </si>
  <si>
    <t>D131. środki na pokrycie deficytu</t>
  </si>
  <si>
    <t>D171. środki na pokrycie deficytu</t>
  </si>
  <si>
    <t>D17. inne źródła, w tym:</t>
  </si>
  <si>
    <t xml:space="preserve">D241. na realizację programów i projektów realizowanych z udziałem środków pochodzących z funduszy strukturalnych i Funduszu Spójności UE </t>
  </si>
  <si>
    <t>D251. na realizację programów i projektów realizowanych z udziałem środków pochodzących z funduszy strukturalnych i Funduszu Spójności UE</t>
  </si>
  <si>
    <t>b) uznane za bezsporne przez właściwą jednostkę sektora finansów publicznych, będącą dłużnikiem</t>
  </si>
  <si>
    <t>Prognoza łącznej kwoty długu publicznego
 Gminy Wegorzyno 2006- 2013</t>
  </si>
  <si>
    <t>141.132</t>
  </si>
  <si>
    <t>Załącznik Nr 11.
do uchwały Nr XXXIII/377/2005
Rady Miejskiej w Węorzynie
z dnia 30 grudnia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</si>
</sst>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0.0%"/>
    <numFmt numFmtId="173" formatCode="0.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i/>
      <sz val="30"/>
      <name val="Coronet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b/>
      <vertAlign val="superscript"/>
      <sz val="10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3" fillId="0" borderId="0" xfId="18">
      <alignment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8" fillId="0" borderId="0" xfId="18" applyFont="1">
      <alignment/>
      <protection/>
    </xf>
    <xf numFmtId="0" fontId="11" fillId="0" borderId="0" xfId="18" applyFont="1">
      <alignment/>
      <protection/>
    </xf>
    <xf numFmtId="0" fontId="5" fillId="0" borderId="0" xfId="18" applyFont="1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Fill="1" applyBorder="1" applyAlignment="1">
      <alignment horizontal="center" vertical="center"/>
      <protection/>
    </xf>
    <xf numFmtId="0" fontId="12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vertical="center"/>
      <protection/>
    </xf>
    <xf numFmtId="0" fontId="9" fillId="0" borderId="2" xfId="18" applyFont="1" applyBorder="1" applyAlignment="1">
      <alignment vertical="center" wrapText="1"/>
      <protection/>
    </xf>
    <xf numFmtId="0" fontId="9" fillId="0" borderId="2" xfId="18" applyFont="1" applyFill="1" applyBorder="1" applyAlignment="1">
      <alignment vertical="center" wrapText="1"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wrapText="1"/>
      <protection/>
    </xf>
    <xf numFmtId="0" fontId="5" fillId="0" borderId="0" xfId="18" applyFont="1" applyBorder="1" applyAlignment="1">
      <alignment horizontal="left" vertical="center" wrapText="1"/>
      <protection/>
    </xf>
    <xf numFmtId="3" fontId="9" fillId="0" borderId="2" xfId="18" applyNumberFormat="1" applyFont="1" applyBorder="1" applyAlignment="1">
      <alignment vertical="center" wrapText="1"/>
      <protection/>
    </xf>
    <xf numFmtId="3" fontId="9" fillId="0" borderId="2" xfId="18" applyNumberFormat="1" applyFont="1" applyBorder="1" applyAlignment="1">
      <alignment vertical="center"/>
      <protection/>
    </xf>
    <xf numFmtId="3" fontId="9" fillId="0" borderId="2" xfId="0" applyNumberFormat="1" applyFont="1" applyBorder="1" applyAlignment="1">
      <alignment vertical="center"/>
    </xf>
    <xf numFmtId="10" fontId="9" fillId="0" borderId="2" xfId="20" applyNumberFormat="1" applyFont="1" applyFill="1" applyBorder="1" applyAlignment="1">
      <alignment vertical="center"/>
    </xf>
    <xf numFmtId="10" fontId="3" fillId="0" borderId="2" xfId="20" applyNumberFormat="1" applyFont="1" applyFill="1" applyBorder="1" applyAlignment="1">
      <alignment vertical="center"/>
    </xf>
    <xf numFmtId="0" fontId="3" fillId="0" borderId="3" xfId="18" applyFont="1" applyBorder="1" applyAlignment="1">
      <alignment horizontal="center" vertical="center"/>
      <protection/>
    </xf>
    <xf numFmtId="0" fontId="3" fillId="0" borderId="4" xfId="18" applyFont="1" applyBorder="1" applyAlignment="1">
      <alignment horizontal="center" vertical="center"/>
      <protection/>
    </xf>
    <xf numFmtId="0" fontId="0" fillId="0" borderId="0" xfId="0" applyAlignment="1">
      <alignment horizontal="right" vertical="center" wrapText="1"/>
    </xf>
    <xf numFmtId="0" fontId="4" fillId="0" borderId="0" xfId="18" applyFont="1" applyAlignment="1">
      <alignment horizontal="right" vertical="top"/>
      <protection/>
    </xf>
    <xf numFmtId="0" fontId="9" fillId="0" borderId="2" xfId="18" applyFont="1" applyBorder="1" applyAlignment="1">
      <alignment horizontal="center"/>
      <protection/>
    </xf>
    <xf numFmtId="0" fontId="7" fillId="0" borderId="1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2" xfId="18" applyFont="1" applyBorder="1" applyAlignment="1">
      <alignment horizontal="center" vertical="center"/>
      <protection/>
    </xf>
    <xf numFmtId="0" fontId="11" fillId="0" borderId="0" xfId="18" applyFont="1" applyAlignment="1">
      <alignment horizontal="left"/>
      <protection/>
    </xf>
    <xf numFmtId="0" fontId="9" fillId="0" borderId="3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3" fillId="0" borderId="5" xfId="18" applyFont="1" applyBorder="1" applyAlignment="1">
      <alignment horizontal="center" vertical="center"/>
      <protection/>
    </xf>
    <xf numFmtId="0" fontId="3" fillId="0" borderId="6" xfId="18" applyFont="1" applyBorder="1" applyAlignment="1">
      <alignment horizontal="center" vertical="center"/>
      <protection/>
    </xf>
    <xf numFmtId="0" fontId="3" fillId="0" borderId="7" xfId="18" applyFont="1" applyBorder="1" applyAlignment="1">
      <alignment horizontal="center" vertical="center"/>
      <protection/>
    </xf>
    <xf numFmtId="0" fontId="3" fillId="0" borderId="5" xfId="18" applyFont="1" applyBorder="1" applyAlignment="1">
      <alignment horizontal="center" vertical="center"/>
      <protection/>
    </xf>
    <xf numFmtId="0" fontId="3" fillId="0" borderId="8" xfId="18" applyFont="1" applyBorder="1" applyAlignment="1">
      <alignment horizontal="center" vertical="center"/>
      <protection/>
    </xf>
    <xf numFmtId="0" fontId="3" fillId="0" borderId="4" xfId="18" applyFont="1" applyBorder="1" applyAlignment="1">
      <alignment horizontal="center" vertical="center"/>
      <protection/>
    </xf>
    <xf numFmtId="3" fontId="3" fillId="0" borderId="2" xfId="18" applyNumberFormat="1" applyFont="1" applyBorder="1" applyAlignment="1">
      <alignment vertical="center"/>
      <protection/>
    </xf>
    <xf numFmtId="3" fontId="3" fillId="0" borderId="2" xfId="18" applyNumberFormat="1" applyFont="1" applyBorder="1">
      <alignment/>
      <protection/>
    </xf>
    <xf numFmtId="0" fontId="3" fillId="0" borderId="2" xfId="18" applyFont="1" applyBorder="1" applyAlignment="1">
      <alignment vertical="center"/>
      <protection/>
    </xf>
    <xf numFmtId="3" fontId="0" fillId="0" borderId="2" xfId="0" applyNumberFormat="1" applyFont="1" applyBorder="1" applyAlignment="1">
      <alignment vertical="center"/>
    </xf>
    <xf numFmtId="0" fontId="3" fillId="0" borderId="2" xfId="18" applyFont="1" applyBorder="1" applyAlignment="1">
      <alignment vertical="center" wrapText="1"/>
      <protection/>
    </xf>
    <xf numFmtId="3" fontId="3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left" vertical="center" indent="1"/>
    </xf>
    <xf numFmtId="3" fontId="3" fillId="0" borderId="2" xfId="0" applyNumberFormat="1" applyFont="1" applyBorder="1" applyAlignment="1">
      <alignment horizontal="left" vertical="center" indent="2"/>
    </xf>
    <xf numFmtId="3" fontId="3" fillId="0" borderId="2" xfId="0" applyNumberFormat="1" applyFont="1" applyBorder="1" applyAlignment="1">
      <alignment horizontal="left" vertical="center" indent="1"/>
    </xf>
    <xf numFmtId="3" fontId="0" fillId="0" borderId="2" xfId="0" applyNumberFormat="1" applyFont="1" applyBorder="1" applyAlignment="1">
      <alignment horizontal="right" vertical="center" indent="1"/>
    </xf>
    <xf numFmtId="3" fontId="3" fillId="0" borderId="2" xfId="18" applyNumberFormat="1" applyFont="1" applyBorder="1" applyAlignment="1">
      <alignment horizontal="right" vertical="center"/>
      <protection/>
    </xf>
    <xf numFmtId="3" fontId="3" fillId="0" borderId="2" xfId="0" applyNumberFormat="1" applyFont="1" applyBorder="1" applyAlignment="1">
      <alignment horizontal="right" vertical="center" indent="2"/>
    </xf>
    <xf numFmtId="0" fontId="9" fillId="0" borderId="2" xfId="18" applyFont="1" applyFill="1" applyBorder="1" applyAlignment="1">
      <alignment vertical="center"/>
      <protection/>
    </xf>
    <xf numFmtId="3" fontId="3" fillId="0" borderId="2" xfId="18" applyNumberFormat="1" applyFont="1" applyFill="1" applyBorder="1" applyAlignment="1">
      <alignment vertical="center"/>
      <protection/>
    </xf>
    <xf numFmtId="0" fontId="3" fillId="0" borderId="2" xfId="18" applyFont="1" applyFill="1" applyBorder="1" applyAlignment="1">
      <alignment vertical="center" wrapText="1"/>
      <protection/>
    </xf>
    <xf numFmtId="0" fontId="3" fillId="0" borderId="2" xfId="18" applyFont="1" applyFill="1" applyBorder="1" applyAlignment="1">
      <alignment vertical="center"/>
      <protection/>
    </xf>
    <xf numFmtId="10" fontId="10" fillId="0" borderId="2" xfId="20" applyNumberFormat="1" applyFont="1" applyBorder="1" applyAlignment="1">
      <alignment/>
    </xf>
    <xf numFmtId="0" fontId="10" fillId="0" borderId="2" xfId="18" applyFont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zoomScale="75" zoomScaleNormal="75" zoomScaleSheetLayoutView="75" workbookViewId="0" topLeftCell="B37">
      <selection activeCell="N16" sqref="N16"/>
    </sheetView>
  </sheetViews>
  <sheetFormatPr defaultColWidth="9.140625" defaultRowHeight="12.75"/>
  <cols>
    <col min="1" max="1" width="3.8515625" style="1" customWidth="1"/>
    <col min="2" max="2" width="42.8515625" style="2" customWidth="1"/>
    <col min="3" max="3" width="15.28125" style="2" customWidth="1"/>
    <col min="4" max="4" width="11.28125" style="2" customWidth="1"/>
    <col min="5" max="5" width="13.7109375" style="2" customWidth="1"/>
    <col min="6" max="6" width="13.57421875" style="2" customWidth="1"/>
    <col min="7" max="7" width="13.00390625" style="2" customWidth="1"/>
    <col min="8" max="8" width="12.57421875" style="2" customWidth="1"/>
    <col min="9" max="9" width="13.7109375" style="2" customWidth="1"/>
    <col min="10" max="10" width="11.8515625" style="2" customWidth="1"/>
    <col min="11" max="11" width="13.57421875" style="2" customWidth="1"/>
    <col min="12" max="12" width="14.00390625" style="2" customWidth="1"/>
    <col min="13" max="16384" width="9.140625" style="2" customWidth="1"/>
  </cols>
  <sheetData>
    <row r="1" spans="2:12" ht="68.25" customHeight="1">
      <c r="B1" s="26"/>
      <c r="C1" s="26"/>
      <c r="D1" s="26"/>
      <c r="E1" s="25" t="s">
        <v>71</v>
      </c>
      <c r="F1" s="25"/>
      <c r="G1" s="25"/>
      <c r="H1" s="25"/>
      <c r="I1" s="25"/>
      <c r="J1" s="25"/>
      <c r="K1" s="25"/>
      <c r="L1" s="25"/>
    </row>
    <row r="2" spans="1:12" ht="46.5" customHeight="1">
      <c r="A2" s="29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28.5" customHeight="1">
      <c r="B3" s="17"/>
      <c r="C3" s="8"/>
      <c r="D3" s="8"/>
      <c r="E3" s="8"/>
      <c r="F3" s="8"/>
      <c r="G3" s="8"/>
      <c r="H3" s="8"/>
      <c r="I3" s="8"/>
      <c r="J3" s="8"/>
      <c r="K3" s="8"/>
      <c r="L3" s="3"/>
    </row>
    <row r="4" spans="2:12" ht="16.5" customHeight="1" thickBot="1">
      <c r="B4" s="4"/>
      <c r="C4" s="4"/>
      <c r="D4" s="4"/>
      <c r="E4" s="4"/>
      <c r="F4" s="28" t="s">
        <v>7</v>
      </c>
      <c r="G4" s="28"/>
      <c r="H4" s="28"/>
      <c r="I4" s="28"/>
      <c r="J4" s="28"/>
      <c r="K4" s="28"/>
      <c r="L4" s="28"/>
    </row>
    <row r="5" spans="1:12" ht="13.5" thickBot="1">
      <c r="A5" s="33" t="s">
        <v>1</v>
      </c>
      <c r="B5" s="31" t="s">
        <v>2</v>
      </c>
      <c r="C5" s="27" t="s">
        <v>3</v>
      </c>
      <c r="D5" s="27"/>
      <c r="E5" s="27" t="s">
        <v>4</v>
      </c>
      <c r="F5" s="27"/>
      <c r="G5" s="27"/>
      <c r="H5" s="27"/>
      <c r="I5" s="27"/>
      <c r="J5" s="27"/>
      <c r="K5" s="27"/>
      <c r="L5" s="27"/>
    </row>
    <row r="6" spans="1:12" ht="39.75" customHeight="1" thickBot="1">
      <c r="A6" s="33"/>
      <c r="B6" s="31"/>
      <c r="C6" s="9" t="s">
        <v>13</v>
      </c>
      <c r="D6" s="9" t="s">
        <v>0</v>
      </c>
      <c r="E6" s="9" t="s">
        <v>8</v>
      </c>
      <c r="F6" s="10" t="s">
        <v>12</v>
      </c>
      <c r="G6" s="10">
        <v>2008</v>
      </c>
      <c r="H6" s="10">
        <v>2009</v>
      </c>
      <c r="I6" s="10">
        <v>2010</v>
      </c>
      <c r="J6" s="10">
        <v>2011</v>
      </c>
      <c r="K6" s="10">
        <v>2012</v>
      </c>
      <c r="L6" s="9">
        <v>2013</v>
      </c>
    </row>
    <row r="7" spans="1:12" ht="12" customHeight="1" thickBot="1">
      <c r="A7" s="3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s="5" customFormat="1" ht="17.25" thickBot="1">
      <c r="A8" s="23">
        <v>1</v>
      </c>
      <c r="B8" s="12" t="s">
        <v>25</v>
      </c>
      <c r="C8" s="41">
        <v>11766155</v>
      </c>
      <c r="D8" s="41">
        <v>14022809</v>
      </c>
      <c r="E8" s="41">
        <v>13692342</v>
      </c>
      <c r="F8" s="41">
        <v>13897764</v>
      </c>
      <c r="G8" s="41">
        <v>14260230</v>
      </c>
      <c r="H8" s="41">
        <v>14374000</v>
      </c>
      <c r="I8" s="41">
        <v>14589610</v>
      </c>
      <c r="J8" s="41">
        <v>14808400</v>
      </c>
      <c r="K8" s="41">
        <v>15030000</v>
      </c>
      <c r="L8" s="41">
        <v>15256000</v>
      </c>
    </row>
    <row r="9" spans="1:12" s="5" customFormat="1" ht="17.25" thickBot="1">
      <c r="A9" s="23">
        <v>2</v>
      </c>
      <c r="B9" s="12" t="s">
        <v>26</v>
      </c>
      <c r="C9" s="42">
        <f>C10+C11</f>
        <v>11155961</v>
      </c>
      <c r="D9" s="42">
        <f aca="true" t="shared" si="0" ref="D9:L9">D10+D11</f>
        <v>14530213</v>
      </c>
      <c r="E9" s="42">
        <f>E10+E11</f>
        <v>16941730</v>
      </c>
      <c r="F9" s="42">
        <f>F10+F11</f>
        <v>15053415</v>
      </c>
      <c r="G9" s="42">
        <f t="shared" si="0"/>
        <v>14200000</v>
      </c>
      <c r="H9" s="42">
        <f t="shared" si="0"/>
        <v>13500000</v>
      </c>
      <c r="I9" s="42">
        <f t="shared" si="0"/>
        <v>13764051</v>
      </c>
      <c r="J9" s="42">
        <f t="shared" si="0"/>
        <v>13900000</v>
      </c>
      <c r="K9" s="42">
        <f t="shared" si="0"/>
        <v>14200000</v>
      </c>
      <c r="L9" s="42">
        <f t="shared" si="0"/>
        <v>14200000</v>
      </c>
    </row>
    <row r="10" spans="1:12" s="6" customFormat="1" ht="15.75" thickBot="1">
      <c r="A10" s="24">
        <v>3</v>
      </c>
      <c r="B10" s="43" t="s">
        <v>27</v>
      </c>
      <c r="C10" s="44">
        <v>10346877</v>
      </c>
      <c r="D10" s="41">
        <v>13578605</v>
      </c>
      <c r="E10" s="41">
        <v>13063174</v>
      </c>
      <c r="F10" s="41">
        <v>13353415</v>
      </c>
      <c r="G10" s="41">
        <v>12800000</v>
      </c>
      <c r="H10" s="41">
        <v>13000000</v>
      </c>
      <c r="I10" s="41">
        <v>13184051</v>
      </c>
      <c r="J10" s="41">
        <v>13300000</v>
      </c>
      <c r="K10" s="41">
        <v>13500000</v>
      </c>
      <c r="L10" s="41">
        <v>13500000</v>
      </c>
    </row>
    <row r="11" spans="1:12" s="6" customFormat="1" ht="15.75" thickBot="1">
      <c r="A11" s="35">
        <v>4</v>
      </c>
      <c r="B11" s="43" t="s">
        <v>28</v>
      </c>
      <c r="C11" s="44">
        <v>809084</v>
      </c>
      <c r="D11" s="41">
        <v>951608</v>
      </c>
      <c r="E11" s="41">
        <v>3878556</v>
      </c>
      <c r="F11" s="41">
        <v>1700000</v>
      </c>
      <c r="G11" s="41">
        <v>1400000</v>
      </c>
      <c r="H11" s="41">
        <v>500000</v>
      </c>
      <c r="I11" s="41">
        <v>580000</v>
      </c>
      <c r="J11" s="41">
        <v>600000</v>
      </c>
      <c r="K11" s="41">
        <v>700000</v>
      </c>
      <c r="L11" s="41">
        <v>700000</v>
      </c>
    </row>
    <row r="12" spans="1:12" s="6" customFormat="1" ht="15.75" thickBot="1">
      <c r="A12" s="23">
        <v>5</v>
      </c>
      <c r="B12" s="12" t="s">
        <v>29</v>
      </c>
      <c r="C12" s="20">
        <f>C8-C9</f>
        <v>610194</v>
      </c>
      <c r="D12" s="20">
        <f aca="true" t="shared" si="1" ref="D12:L12">D8-D9</f>
        <v>-507404</v>
      </c>
      <c r="E12" s="20">
        <f t="shared" si="1"/>
        <v>-3249388</v>
      </c>
      <c r="F12" s="20">
        <f t="shared" si="1"/>
        <v>-1155651</v>
      </c>
      <c r="G12" s="20">
        <f t="shared" si="1"/>
        <v>60230</v>
      </c>
      <c r="H12" s="20">
        <f t="shared" si="1"/>
        <v>874000</v>
      </c>
      <c r="I12" s="20">
        <f t="shared" si="1"/>
        <v>825559</v>
      </c>
      <c r="J12" s="20">
        <f t="shared" si="1"/>
        <v>908400</v>
      </c>
      <c r="K12" s="20">
        <f t="shared" si="1"/>
        <v>830000</v>
      </c>
      <c r="L12" s="20">
        <f t="shared" si="1"/>
        <v>1056000</v>
      </c>
    </row>
    <row r="13" spans="1:12" s="6" customFormat="1" ht="15.75" thickBot="1">
      <c r="A13" s="23">
        <v>6</v>
      </c>
      <c r="B13" s="12" t="s">
        <v>30</v>
      </c>
      <c r="C13" s="20">
        <f aca="true" t="shared" si="2" ref="C13:L13">C14-C28</f>
        <v>100578</v>
      </c>
      <c r="D13" s="20">
        <f>D14-D28</f>
        <v>1218176</v>
      </c>
      <c r="E13" s="20">
        <f t="shared" si="2"/>
        <v>3249388</v>
      </c>
      <c r="F13" s="20">
        <f t="shared" si="2"/>
        <v>1282218</v>
      </c>
      <c r="G13" s="20">
        <f t="shared" si="2"/>
        <v>34343</v>
      </c>
      <c r="H13" s="20">
        <f t="shared" si="2"/>
        <v>-781441</v>
      </c>
      <c r="I13" s="20">
        <f t="shared" si="2"/>
        <v>-747441</v>
      </c>
      <c r="J13" s="20">
        <f t="shared" si="2"/>
        <v>-821882</v>
      </c>
      <c r="K13" s="20">
        <f t="shared" si="2"/>
        <v>-813482</v>
      </c>
      <c r="L13" s="20">
        <f t="shared" si="2"/>
        <v>-703482</v>
      </c>
    </row>
    <row r="14" spans="1:12" s="6" customFormat="1" ht="15.75" thickBot="1">
      <c r="A14" s="23">
        <v>7</v>
      </c>
      <c r="B14" s="13" t="s">
        <v>62</v>
      </c>
      <c r="C14" s="18">
        <f>C15+C18+C19+C21+C23+C25+C26</f>
        <v>225443</v>
      </c>
      <c r="D14" s="18">
        <f aca="true" t="shared" si="3" ref="D14:L14">D15+D18+D19+D21+D23+D25+D26</f>
        <v>1354676</v>
      </c>
      <c r="E14" s="18">
        <f t="shared" si="3"/>
        <v>3441332</v>
      </c>
      <c r="F14" s="18">
        <f t="shared" si="3"/>
        <v>2000000</v>
      </c>
      <c r="G14" s="18">
        <f t="shared" si="3"/>
        <v>1036567</v>
      </c>
      <c r="H14" s="18">
        <f t="shared" si="3"/>
        <v>94573</v>
      </c>
      <c r="I14" s="18">
        <f t="shared" si="3"/>
        <v>92559</v>
      </c>
      <c r="J14" s="18">
        <f t="shared" si="3"/>
        <v>78118</v>
      </c>
      <c r="K14" s="18">
        <v>86518</v>
      </c>
      <c r="L14" s="18">
        <f t="shared" si="3"/>
        <v>16518</v>
      </c>
    </row>
    <row r="15" spans="1:12" s="6" customFormat="1" ht="15.75" thickBot="1">
      <c r="A15" s="24">
        <v>8</v>
      </c>
      <c r="B15" s="13" t="s">
        <v>61</v>
      </c>
      <c r="C15" s="44"/>
      <c r="D15" s="41">
        <v>643904</v>
      </c>
      <c r="E15" s="41">
        <v>2730560</v>
      </c>
      <c r="F15" s="41">
        <v>2000000</v>
      </c>
      <c r="G15" s="41">
        <v>910000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2" s="6" customFormat="1" ht="55.5" customHeight="1" thickBot="1">
      <c r="A16" s="24">
        <v>9</v>
      </c>
      <c r="B16" s="45" t="s">
        <v>60</v>
      </c>
      <c r="C16" s="46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6" customFormat="1" ht="74.25" customHeight="1" thickBot="1">
      <c r="A17" s="24">
        <v>10</v>
      </c>
      <c r="B17" s="45" t="s">
        <v>59</v>
      </c>
      <c r="C17" s="46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6" customFormat="1" ht="15.75" thickBot="1">
      <c r="A18" s="24">
        <v>11</v>
      </c>
      <c r="B18" s="13" t="s">
        <v>31</v>
      </c>
      <c r="C18" s="47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6" customFormat="1" ht="26.25" thickBot="1">
      <c r="A19" s="24">
        <v>12</v>
      </c>
      <c r="B19" s="13" t="s">
        <v>32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6" customFormat="1" ht="15.75" thickBot="1">
      <c r="A20" s="24">
        <v>13</v>
      </c>
      <c r="B20" s="45" t="s">
        <v>63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</row>
    <row r="21" spans="1:12" s="6" customFormat="1" ht="26.25" thickBot="1">
      <c r="A21" s="24">
        <v>14</v>
      </c>
      <c r="B21" s="13" t="s">
        <v>33</v>
      </c>
      <c r="C21" s="47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6" customFormat="1" ht="51.75" thickBot="1">
      <c r="A22" s="24">
        <v>15</v>
      </c>
      <c r="B22" s="45" t="s">
        <v>58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6" customFormat="1" ht="26.25" thickBot="1">
      <c r="A23" s="24">
        <v>16</v>
      </c>
      <c r="B23" s="13" t="s">
        <v>57</v>
      </c>
      <c r="C23" s="49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6" customFormat="1" ht="51.75" thickBot="1">
      <c r="A24" s="24">
        <v>17</v>
      </c>
      <c r="B24" s="45" t="s">
        <v>56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6" customFormat="1" ht="15.75" thickBot="1">
      <c r="A25" s="24">
        <v>18</v>
      </c>
      <c r="B25" s="13" t="s">
        <v>34</v>
      </c>
      <c r="C25" s="49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6" customFormat="1" ht="15.75" thickBot="1">
      <c r="A26" s="24">
        <v>19</v>
      </c>
      <c r="B26" s="13" t="s">
        <v>65</v>
      </c>
      <c r="C26" s="46">
        <v>225443</v>
      </c>
      <c r="D26" s="41">
        <v>710772</v>
      </c>
      <c r="E26" s="41">
        <v>710772</v>
      </c>
      <c r="F26" s="41">
        <v>0</v>
      </c>
      <c r="G26" s="41">
        <v>126567</v>
      </c>
      <c r="H26" s="41">
        <v>94573</v>
      </c>
      <c r="I26" s="41">
        <v>92559</v>
      </c>
      <c r="J26" s="41">
        <v>78118</v>
      </c>
      <c r="K26" s="41">
        <v>86518</v>
      </c>
      <c r="L26" s="41">
        <v>16518</v>
      </c>
    </row>
    <row r="27" spans="1:12" s="6" customFormat="1" ht="15.75" thickBot="1">
      <c r="A27" s="36">
        <v>20</v>
      </c>
      <c r="B27" s="45" t="s">
        <v>64</v>
      </c>
      <c r="C27" s="46">
        <v>162943</v>
      </c>
      <c r="D27" s="41">
        <v>0</v>
      </c>
      <c r="E27" s="41">
        <v>710772</v>
      </c>
      <c r="F27" s="41">
        <v>0</v>
      </c>
      <c r="G27" s="41">
        <v>126567</v>
      </c>
      <c r="H27" s="41">
        <v>94573</v>
      </c>
      <c r="I27" s="41">
        <v>92559</v>
      </c>
      <c r="J27" s="41">
        <v>78118</v>
      </c>
      <c r="K27" s="41">
        <v>86518</v>
      </c>
      <c r="L27" s="41">
        <v>16518</v>
      </c>
    </row>
    <row r="28" spans="1:12" s="6" customFormat="1" ht="26.25" thickBot="1">
      <c r="A28" s="23">
        <v>21</v>
      </c>
      <c r="B28" s="13" t="s">
        <v>35</v>
      </c>
      <c r="C28" s="18">
        <f>C29+C32+C33+C34+C38</f>
        <v>124865</v>
      </c>
      <c r="D28" s="18">
        <f aca="true" t="shared" si="4" ref="D28:L28">D29+D32+D33+D34+D38</f>
        <v>136500</v>
      </c>
      <c r="E28" s="18">
        <f t="shared" si="4"/>
        <v>191944</v>
      </c>
      <c r="F28" s="18">
        <f t="shared" si="4"/>
        <v>717782</v>
      </c>
      <c r="G28" s="18">
        <f t="shared" si="4"/>
        <v>1002224</v>
      </c>
      <c r="H28" s="18">
        <f t="shared" si="4"/>
        <v>876014</v>
      </c>
      <c r="I28" s="18">
        <f t="shared" si="4"/>
        <v>840000</v>
      </c>
      <c r="J28" s="18">
        <f t="shared" si="4"/>
        <v>900000</v>
      </c>
      <c r="K28" s="18">
        <f t="shared" si="4"/>
        <v>900000</v>
      </c>
      <c r="L28" s="18">
        <f t="shared" si="4"/>
        <v>720000</v>
      </c>
    </row>
    <row r="29" spans="1:12" s="6" customFormat="1" ht="26.25" thickBot="1">
      <c r="A29" s="37">
        <v>22</v>
      </c>
      <c r="B29" s="13" t="s">
        <v>36</v>
      </c>
      <c r="C29" s="50">
        <v>124865</v>
      </c>
      <c r="D29" s="51">
        <v>136500</v>
      </c>
      <c r="E29" s="51">
        <v>191944</v>
      </c>
      <c r="F29" s="51">
        <v>717782</v>
      </c>
      <c r="G29" s="51">
        <v>1002224</v>
      </c>
      <c r="H29" s="51">
        <v>876014</v>
      </c>
      <c r="I29" s="51">
        <v>840000</v>
      </c>
      <c r="J29" s="51">
        <v>900000</v>
      </c>
      <c r="K29" s="51">
        <v>900000</v>
      </c>
      <c r="L29" s="51">
        <v>720000</v>
      </c>
    </row>
    <row r="30" spans="1:12" s="6" customFormat="1" ht="51.75" thickBot="1">
      <c r="A30" s="35">
        <v>23</v>
      </c>
      <c r="B30" s="45" t="s">
        <v>55</v>
      </c>
      <c r="C30" s="52"/>
      <c r="D30" s="51"/>
      <c r="E30" s="51"/>
      <c r="F30" s="51"/>
      <c r="G30" s="51"/>
      <c r="H30" s="51"/>
      <c r="I30" s="51"/>
      <c r="J30" s="51"/>
      <c r="K30" s="51"/>
      <c r="L30" s="51"/>
    </row>
    <row r="31" spans="1:12" s="5" customFormat="1" ht="64.5" thickBot="1">
      <c r="A31" s="24">
        <v>24</v>
      </c>
      <c r="B31" s="45" t="s">
        <v>50</v>
      </c>
      <c r="C31" s="52"/>
      <c r="D31" s="51"/>
      <c r="E31" s="51"/>
      <c r="F31" s="51"/>
      <c r="G31" s="51"/>
      <c r="H31" s="51"/>
      <c r="I31" s="51"/>
      <c r="J31" s="51"/>
      <c r="K31" s="51"/>
      <c r="L31" s="51"/>
    </row>
    <row r="32" spans="1:12" s="6" customFormat="1" ht="15.75" thickBot="1">
      <c r="A32" s="37">
        <v>25</v>
      </c>
      <c r="B32" s="13" t="s">
        <v>37</v>
      </c>
      <c r="C32" s="50"/>
      <c r="D32" s="51"/>
      <c r="E32" s="51"/>
      <c r="F32" s="51"/>
      <c r="G32" s="51"/>
      <c r="H32" s="51"/>
      <c r="I32" s="51"/>
      <c r="J32" s="51"/>
      <c r="K32" s="51"/>
      <c r="L32" s="51"/>
    </row>
    <row r="33" spans="1:12" s="6" customFormat="1" ht="15.75" thickBot="1">
      <c r="A33" s="24">
        <v>26</v>
      </c>
      <c r="B33" s="13" t="s">
        <v>38</v>
      </c>
      <c r="C33" s="50"/>
      <c r="D33" s="51"/>
      <c r="E33" s="51"/>
      <c r="F33" s="51"/>
      <c r="G33" s="51"/>
      <c r="H33" s="51"/>
      <c r="I33" s="51"/>
      <c r="J33" s="51"/>
      <c r="K33" s="51"/>
      <c r="L33" s="51"/>
    </row>
    <row r="34" spans="1:12" s="6" customFormat="1" ht="26.25" thickBot="1">
      <c r="A34" s="24">
        <v>27</v>
      </c>
      <c r="B34" s="13" t="s">
        <v>39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</row>
    <row r="35" spans="1:12" s="6" customFormat="1" ht="51.75" thickBot="1">
      <c r="A35" s="24">
        <v>28</v>
      </c>
      <c r="B35" s="45" t="s">
        <v>66</v>
      </c>
      <c r="C35" s="52"/>
      <c r="D35" s="51"/>
      <c r="E35" s="51"/>
      <c r="F35" s="51"/>
      <c r="G35" s="51"/>
      <c r="H35" s="51"/>
      <c r="I35" s="51"/>
      <c r="J35" s="51"/>
      <c r="K35" s="51"/>
      <c r="L35" s="51"/>
    </row>
    <row r="36" spans="1:12" s="6" customFormat="1" ht="26.25" thickBot="1">
      <c r="A36" s="24">
        <v>29</v>
      </c>
      <c r="B36" s="13" t="s">
        <v>40</v>
      </c>
      <c r="C36" s="47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6" customFormat="1" ht="51.75" thickBot="1">
      <c r="A37" s="24">
        <v>30</v>
      </c>
      <c r="B37" s="45" t="s">
        <v>67</v>
      </c>
      <c r="C37" s="48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6" customFormat="1" ht="15.75" thickBot="1">
      <c r="A38" s="24">
        <v>31</v>
      </c>
      <c r="B38" s="13" t="s">
        <v>41</v>
      </c>
      <c r="C38" s="47"/>
      <c r="D38" s="41"/>
      <c r="E38" s="41"/>
      <c r="F38" s="41"/>
      <c r="G38" s="41"/>
      <c r="H38" s="41"/>
      <c r="I38" s="41"/>
      <c r="J38" s="41"/>
      <c r="K38" s="41"/>
      <c r="L38" s="41"/>
    </row>
    <row r="39" spans="1:12" s="6" customFormat="1" ht="15.75" thickBot="1">
      <c r="A39" s="23">
        <v>32</v>
      </c>
      <c r="B39" s="12" t="s">
        <v>9</v>
      </c>
      <c r="C39" s="19">
        <v>707224</v>
      </c>
      <c r="D39" s="19"/>
      <c r="E39" s="19"/>
      <c r="F39" s="19"/>
      <c r="G39" s="19"/>
      <c r="H39" s="19"/>
      <c r="I39" s="19"/>
      <c r="J39" s="19"/>
      <c r="K39" s="19"/>
      <c r="L39" s="19"/>
    </row>
    <row r="40" spans="1:12" s="5" customFormat="1" ht="17.25" thickBot="1">
      <c r="A40" s="23">
        <v>33</v>
      </c>
      <c r="B40" s="12" t="s">
        <v>10</v>
      </c>
      <c r="C40" s="19">
        <f>C41+C42+C43+C44+C45+C48</f>
        <v>0</v>
      </c>
      <c r="D40" s="19">
        <v>507404</v>
      </c>
      <c r="E40" s="19">
        <f>E42+E43</f>
        <v>3046020</v>
      </c>
      <c r="F40" s="19">
        <f aca="true" t="shared" si="5" ref="F40:L40">F41+F42+F43+F44+F45+F48</f>
        <v>4328238</v>
      </c>
      <c r="G40" s="19">
        <f t="shared" si="5"/>
        <v>4236014</v>
      </c>
      <c r="H40" s="19">
        <f t="shared" si="5"/>
        <v>3360000</v>
      </c>
      <c r="I40" s="19">
        <f t="shared" si="5"/>
        <v>2520000</v>
      </c>
      <c r="J40" s="19">
        <f t="shared" si="5"/>
        <v>1620000</v>
      </c>
      <c r="K40" s="19">
        <f t="shared" si="5"/>
        <v>720000</v>
      </c>
      <c r="L40" s="19">
        <f t="shared" si="5"/>
        <v>0</v>
      </c>
    </row>
    <row r="41" spans="1:12" s="6" customFormat="1" ht="15.75" thickBot="1">
      <c r="A41" s="24">
        <v>34</v>
      </c>
      <c r="B41" s="12" t="s">
        <v>14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s="6" customFormat="1" ht="15.75" thickBot="1">
      <c r="A42" s="24">
        <v>35</v>
      </c>
      <c r="B42" s="12" t="s">
        <v>15</v>
      </c>
      <c r="C42" s="41"/>
      <c r="D42" s="41">
        <v>507404</v>
      </c>
      <c r="E42" s="41">
        <v>2746020</v>
      </c>
      <c r="F42" s="41">
        <v>4328238</v>
      </c>
      <c r="G42" s="41">
        <v>4236014</v>
      </c>
      <c r="H42" s="41">
        <v>3360000</v>
      </c>
      <c r="I42" s="41">
        <v>2520000</v>
      </c>
      <c r="J42" s="41">
        <v>1620000</v>
      </c>
      <c r="K42" s="41">
        <v>720000</v>
      </c>
      <c r="L42" s="41"/>
    </row>
    <row r="43" spans="1:12" s="6" customFormat="1" ht="15.75" thickBot="1">
      <c r="A43" s="24">
        <v>36</v>
      </c>
      <c r="B43" s="53" t="s">
        <v>16</v>
      </c>
      <c r="C43" s="54"/>
      <c r="D43" s="41"/>
      <c r="E43" s="41">
        <v>300000</v>
      </c>
      <c r="F43" s="41"/>
      <c r="G43" s="41"/>
      <c r="H43" s="41"/>
      <c r="I43" s="41"/>
      <c r="J43" s="41"/>
      <c r="K43" s="41"/>
      <c r="L43" s="41"/>
    </row>
    <row r="44" spans="1:12" s="6" customFormat="1" ht="15.75" thickBot="1">
      <c r="A44" s="24">
        <v>37</v>
      </c>
      <c r="B44" s="53" t="s">
        <v>46</v>
      </c>
      <c r="C44" s="54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6" customFormat="1" ht="15.75" thickBot="1">
      <c r="A45" s="24">
        <v>38</v>
      </c>
      <c r="B45" s="53" t="s">
        <v>17</v>
      </c>
      <c r="C45" s="54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6" customFormat="1" ht="26.25" thickBot="1">
      <c r="A46" s="24">
        <v>39</v>
      </c>
      <c r="B46" s="55" t="s">
        <v>51</v>
      </c>
      <c r="C46" s="54"/>
      <c r="D46" s="42"/>
      <c r="E46" s="42"/>
      <c r="F46" s="42"/>
      <c r="G46" s="42"/>
      <c r="H46" s="42"/>
      <c r="I46" s="42"/>
      <c r="J46" s="42"/>
      <c r="K46" s="42"/>
      <c r="L46" s="42"/>
    </row>
    <row r="47" spans="1:12" s="6" customFormat="1" ht="39" thickBot="1">
      <c r="A47" s="24">
        <v>40</v>
      </c>
      <c r="B47" s="55" t="s">
        <v>68</v>
      </c>
      <c r="C47" s="54"/>
      <c r="D47" s="42"/>
      <c r="E47" s="42"/>
      <c r="F47" s="42"/>
      <c r="G47" s="42"/>
      <c r="H47" s="42"/>
      <c r="I47" s="42"/>
      <c r="J47" s="42"/>
      <c r="K47" s="42"/>
      <c r="L47" s="42"/>
    </row>
    <row r="48" spans="1:12" s="6" customFormat="1" ht="52.5" customHeight="1" thickBot="1">
      <c r="A48" s="38">
        <v>41</v>
      </c>
      <c r="B48" s="14" t="s">
        <v>47</v>
      </c>
      <c r="C48" s="54"/>
      <c r="D48" s="42"/>
      <c r="E48" s="42" t="s">
        <v>42</v>
      </c>
      <c r="F48" s="42"/>
      <c r="G48" s="42"/>
      <c r="H48" s="42"/>
      <c r="I48" s="42"/>
      <c r="J48" s="42"/>
      <c r="K48" s="42"/>
      <c r="L48" s="42"/>
    </row>
    <row r="49" spans="1:12" s="6" customFormat="1" ht="15.75" thickBot="1">
      <c r="A49" s="39"/>
      <c r="B49" s="56" t="s">
        <v>18</v>
      </c>
      <c r="C49" s="54"/>
      <c r="D49" s="42"/>
      <c r="E49" s="42"/>
      <c r="F49" s="42"/>
      <c r="G49" s="42"/>
      <c r="H49" s="42"/>
      <c r="I49" s="42"/>
      <c r="J49" s="42"/>
      <c r="K49" s="42"/>
      <c r="L49" s="42"/>
    </row>
    <row r="50" spans="1:12" s="6" customFormat="1" ht="15.75" thickBot="1">
      <c r="A50" s="39"/>
      <c r="B50" s="56" t="s">
        <v>19</v>
      </c>
      <c r="C50" s="54"/>
      <c r="D50" s="42"/>
      <c r="E50" s="42"/>
      <c r="F50" s="42"/>
      <c r="G50" s="42"/>
      <c r="H50" s="42"/>
      <c r="I50" s="42"/>
      <c r="J50" s="42"/>
      <c r="K50" s="42"/>
      <c r="L50" s="42"/>
    </row>
    <row r="51" spans="1:12" s="6" customFormat="1" ht="15.75" thickBot="1">
      <c r="A51" s="39"/>
      <c r="B51" s="56" t="s">
        <v>45</v>
      </c>
      <c r="C51" s="54"/>
      <c r="D51" s="42"/>
      <c r="E51" s="42"/>
      <c r="F51" s="42"/>
      <c r="G51" s="42"/>
      <c r="H51" s="42"/>
      <c r="I51" s="42"/>
      <c r="J51" s="42"/>
      <c r="K51" s="42"/>
      <c r="L51" s="42"/>
    </row>
    <row r="52" spans="1:12" s="5" customFormat="1" ht="26.25" thickBot="1">
      <c r="A52" s="23">
        <v>42</v>
      </c>
      <c r="B52" s="14" t="s">
        <v>48</v>
      </c>
      <c r="C52" s="57">
        <f>C40/C8</f>
        <v>0</v>
      </c>
      <c r="D52" s="57">
        <f aca="true" t="shared" si="6" ref="D52:L52">D40/D8</f>
        <v>0.03618419105615715</v>
      </c>
      <c r="E52" s="57">
        <f t="shared" si="6"/>
        <v>0.22246157742773295</v>
      </c>
      <c r="F52" s="57">
        <f t="shared" si="6"/>
        <v>0.31143412710130924</v>
      </c>
      <c r="G52" s="57">
        <f t="shared" si="6"/>
        <v>0.29705088908103167</v>
      </c>
      <c r="H52" s="57">
        <f t="shared" si="6"/>
        <v>0.23375539167942117</v>
      </c>
      <c r="I52" s="57">
        <v>0.1727</v>
      </c>
      <c r="J52" s="57">
        <f t="shared" si="6"/>
        <v>0.10939736906080333</v>
      </c>
      <c r="K52" s="57">
        <f t="shared" si="6"/>
        <v>0.04790419161676647</v>
      </c>
      <c r="L52" s="58">
        <f t="shared" si="6"/>
        <v>0</v>
      </c>
    </row>
    <row r="53" spans="1:12" s="5" customFormat="1" ht="26.25" thickBot="1">
      <c r="A53" s="23">
        <v>43</v>
      </c>
      <c r="B53" s="14" t="s">
        <v>52</v>
      </c>
      <c r="C53" s="21">
        <f>(C40-C48)/C8</f>
        <v>0</v>
      </c>
      <c r="D53" s="21">
        <f aca="true" t="shared" si="7" ref="D53:L53">(D40-D48)/D8</f>
        <v>0.03618419105615715</v>
      </c>
      <c r="E53" s="21">
        <f>E40/E8</f>
        <v>0.22246157742773295</v>
      </c>
      <c r="F53" s="21">
        <f t="shared" si="7"/>
        <v>0.31143412710130924</v>
      </c>
      <c r="G53" s="21">
        <f t="shared" si="7"/>
        <v>0.29705088908103167</v>
      </c>
      <c r="H53" s="21">
        <f t="shared" si="7"/>
        <v>0.23375539167942117</v>
      </c>
      <c r="I53" s="21">
        <f t="shared" si="7"/>
        <v>0.17272565887641958</v>
      </c>
      <c r="J53" s="21">
        <f t="shared" si="7"/>
        <v>0.10939736906080333</v>
      </c>
      <c r="K53" s="21">
        <f t="shared" si="7"/>
        <v>0.04790419161676647</v>
      </c>
      <c r="L53" s="21">
        <f t="shared" si="7"/>
        <v>0</v>
      </c>
    </row>
    <row r="54" spans="1:12" s="5" customFormat="1" ht="26.25" thickBot="1">
      <c r="A54" s="23">
        <v>44</v>
      </c>
      <c r="B54" s="14" t="s">
        <v>11</v>
      </c>
      <c r="C54" s="19">
        <f>C55+C56+C57+C58+C59</f>
        <v>147332</v>
      </c>
      <c r="D54" s="19" t="s">
        <v>70</v>
      </c>
      <c r="E54" s="19">
        <f aca="true" t="shared" si="8" ref="E54:L54">E55+E56+E57+E58+E59</f>
        <v>263871</v>
      </c>
      <c r="F54" s="19">
        <f t="shared" si="8"/>
        <v>918216</v>
      </c>
      <c r="G54" s="19">
        <f t="shared" si="8"/>
        <v>1283808</v>
      </c>
      <c r="H54" s="19">
        <f t="shared" si="8"/>
        <v>1100835</v>
      </c>
      <c r="I54" s="19">
        <f t="shared" si="8"/>
        <v>1014300</v>
      </c>
      <c r="J54" s="19">
        <f t="shared" si="8"/>
        <v>1021950</v>
      </c>
      <c r="K54" s="19">
        <v>957096</v>
      </c>
      <c r="L54" s="19">
        <f t="shared" si="8"/>
        <v>735300</v>
      </c>
    </row>
    <row r="55" spans="1:12" s="5" customFormat="1" ht="17.25" thickBot="1">
      <c r="A55" s="24">
        <v>45</v>
      </c>
      <c r="B55" s="53" t="s">
        <v>20</v>
      </c>
      <c r="C55" s="54"/>
      <c r="D55" s="54"/>
      <c r="E55" s="54">
        <v>256311</v>
      </c>
      <c r="F55" s="54">
        <v>612646</v>
      </c>
      <c r="G55" s="54">
        <v>1283808</v>
      </c>
      <c r="H55" s="54">
        <v>1100835</v>
      </c>
      <c r="I55" s="54">
        <v>1014300</v>
      </c>
      <c r="J55" s="54">
        <v>1021950</v>
      </c>
      <c r="K55" s="54">
        <v>967950</v>
      </c>
      <c r="L55" s="54">
        <v>735300</v>
      </c>
    </row>
    <row r="56" spans="1:12" s="5" customFormat="1" ht="17.25" thickBot="1">
      <c r="A56" s="24">
        <v>46</v>
      </c>
      <c r="B56" s="53" t="s">
        <v>21</v>
      </c>
      <c r="C56" s="54">
        <v>147332</v>
      </c>
      <c r="D56" s="54">
        <v>141132</v>
      </c>
      <c r="E56" s="54">
        <v>7560</v>
      </c>
      <c r="F56" s="54">
        <v>305570</v>
      </c>
      <c r="G56" s="54"/>
      <c r="H56" s="54"/>
      <c r="I56" s="54"/>
      <c r="J56" s="54"/>
      <c r="K56" s="54"/>
      <c r="L56" s="54"/>
    </row>
    <row r="57" spans="1:12" s="5" customFormat="1" ht="26.25" thickBot="1">
      <c r="A57" s="24">
        <v>47</v>
      </c>
      <c r="B57" s="14" t="s">
        <v>22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s="5" customFormat="1" ht="26.25" thickBot="1">
      <c r="A58" s="24">
        <v>48</v>
      </c>
      <c r="B58" s="14" t="s">
        <v>43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s="5" customFormat="1" ht="57.75" customHeight="1" thickBot="1">
      <c r="A59" s="40">
        <v>49</v>
      </c>
      <c r="B59" s="14" t="s">
        <v>53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s="5" customFormat="1" ht="17.25" thickBot="1">
      <c r="A60" s="40"/>
      <c r="B60" s="55" t="s">
        <v>23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s="5" customFormat="1" ht="17.25" thickBot="1">
      <c r="A61" s="40"/>
      <c r="B61" s="55" t="s">
        <v>24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s="5" customFormat="1" ht="17.25" thickBot="1">
      <c r="A62" s="38"/>
      <c r="B62" s="55" t="s">
        <v>44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s="5" customFormat="1" ht="26.25" thickBot="1">
      <c r="A63" s="23">
        <v>50</v>
      </c>
      <c r="B63" s="14" t="s">
        <v>54</v>
      </c>
      <c r="C63" s="22">
        <f>C54/C8</f>
        <v>0.012521677642356403</v>
      </c>
      <c r="D63" s="22">
        <v>0.0101</v>
      </c>
      <c r="E63" s="22">
        <f aca="true" t="shared" si="9" ref="E63:L63">E54/E8</f>
        <v>0.01927142924125033</v>
      </c>
      <c r="F63" s="22">
        <f t="shared" si="9"/>
        <v>0.06606933316755127</v>
      </c>
      <c r="G63" s="22">
        <f t="shared" si="9"/>
        <v>0.09002715944974239</v>
      </c>
      <c r="H63" s="22">
        <f t="shared" si="9"/>
        <v>0.07658515374982608</v>
      </c>
      <c r="I63" s="22">
        <f t="shared" si="9"/>
        <v>0.06952207769775888</v>
      </c>
      <c r="J63" s="22">
        <f t="shared" si="9"/>
        <v>0.06901150698252344</v>
      </c>
      <c r="K63" s="22">
        <f t="shared" si="9"/>
        <v>0.06367904191616766</v>
      </c>
      <c r="L63" s="22">
        <f t="shared" si="9"/>
        <v>0.04819743051914001</v>
      </c>
    </row>
    <row r="64" spans="1:12" s="5" customFormat="1" ht="39" thickBot="1">
      <c r="A64" s="23">
        <v>51</v>
      </c>
      <c r="B64" s="14" t="s">
        <v>49</v>
      </c>
      <c r="C64" s="22">
        <f>(C54-C59)/C8</f>
        <v>0.012521677642356403</v>
      </c>
      <c r="D64" s="22">
        <v>0.0101</v>
      </c>
      <c r="E64" s="22">
        <f aca="true" t="shared" si="10" ref="E64:L64">(E54-E59)/E8</f>
        <v>0.01927142924125033</v>
      </c>
      <c r="F64" s="22">
        <f t="shared" si="10"/>
        <v>0.06606933316755127</v>
      </c>
      <c r="G64" s="22">
        <f t="shared" si="10"/>
        <v>0.09002715944974239</v>
      </c>
      <c r="H64" s="22">
        <f t="shared" si="10"/>
        <v>0.07658515374982608</v>
      </c>
      <c r="I64" s="22">
        <f t="shared" si="10"/>
        <v>0.06952207769775888</v>
      </c>
      <c r="J64" s="22">
        <f t="shared" si="10"/>
        <v>0.06901150698252344</v>
      </c>
      <c r="K64" s="22">
        <f t="shared" si="10"/>
        <v>0.06367904191616766</v>
      </c>
      <c r="L64" s="22">
        <f t="shared" si="10"/>
        <v>0.04819743051914001</v>
      </c>
    </row>
    <row r="65" spans="2:12" ht="14.25">
      <c r="B65" s="32"/>
      <c r="C65" s="32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4.25">
      <c r="B66" s="32" t="s">
        <v>5</v>
      </c>
      <c r="C66" s="32"/>
      <c r="D66" s="15"/>
      <c r="E66" s="15"/>
      <c r="F66" s="15"/>
      <c r="G66" s="15"/>
      <c r="H66" s="15"/>
      <c r="I66" s="15"/>
      <c r="J66" s="15"/>
      <c r="K66" s="15"/>
      <c r="L66" s="15"/>
    </row>
    <row r="67" spans="2:12" ht="14.25">
      <c r="B67" s="32" t="s">
        <v>6</v>
      </c>
      <c r="C67" s="32"/>
      <c r="D67" s="15"/>
      <c r="E67" s="15"/>
      <c r="F67" s="15"/>
      <c r="G67" s="15"/>
      <c r="H67" s="15"/>
      <c r="I67" s="15"/>
      <c r="J67" s="15"/>
      <c r="K67" s="15"/>
      <c r="L67" s="15"/>
    </row>
    <row r="68" spans="2:12" ht="14.25">
      <c r="B68" s="15"/>
      <c r="C68" s="15"/>
      <c r="D68" s="15"/>
      <c r="E68" s="7"/>
      <c r="F68" s="16"/>
      <c r="G68" s="16"/>
      <c r="H68" s="16"/>
      <c r="I68" s="16"/>
      <c r="J68" s="16"/>
      <c r="K68" s="16"/>
      <c r="L68" s="15"/>
    </row>
    <row r="69" spans="2:12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2:12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2:12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2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2:12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2:12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2:12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2:12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</sheetData>
  <mergeCells count="13">
    <mergeCell ref="A48:A51"/>
    <mergeCell ref="B67:C67"/>
    <mergeCell ref="B66:C66"/>
    <mergeCell ref="B65:C65"/>
    <mergeCell ref="A59:A62"/>
    <mergeCell ref="E1:L1"/>
    <mergeCell ref="B1:D1"/>
    <mergeCell ref="C5:D5"/>
    <mergeCell ref="E5:L5"/>
    <mergeCell ref="F4:L4"/>
    <mergeCell ref="A2:L2"/>
    <mergeCell ref="A5:A6"/>
    <mergeCell ref="B5:B6"/>
  </mergeCells>
  <printOptions/>
  <pageMargins left="0.67" right="0.51" top="0.54" bottom="0.49" header="1.79" footer="0.5"/>
  <pageSetup horizontalDpi="360" verticalDpi="360" orientation="landscape" paperSize="9" scale="66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piotr</cp:lastModifiedBy>
  <cp:lastPrinted>2006-01-05T14:56:05Z</cp:lastPrinted>
  <dcterms:created xsi:type="dcterms:W3CDTF">2002-09-26T09:06:19Z</dcterms:created>
  <dcterms:modified xsi:type="dcterms:W3CDTF">2006-01-30T19:29:44Z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-180852866</vt:i4>
  </property>
  <property fmtid="{D5CDD505-2E9C-101B-9397-08002B2CF9AE}" pid="3" name="_EmailSubject">
    <vt:lpwstr/>
  </property>
  <property fmtid="{D5CDD505-2E9C-101B-9397-08002B2CF9AE}" pid="4" name="_AuthorEmail">
    <vt:lpwstr>urzad@wegorzyno.pl</vt:lpwstr>
  </property>
  <property fmtid="{D5CDD505-2E9C-101B-9397-08002B2CF9AE}" pid="5" name="_AuthorEmailDisplayName">
    <vt:lpwstr>Urząd Miejski w Węgorzynie</vt:lpwstr>
  </property>
  <property fmtid="{D5CDD505-2E9C-101B-9397-08002B2CF9AE}" pid="6" name="_ReviewingToolsShownOnce">
    <vt:lpwstr/>
  </property>
</Properties>
</file>